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<sst xmlns="http://schemas.openxmlformats.org/spreadsheetml/2006/main" count="68" uniqueCount="64">
  <si>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Total</t>
  </si>
  <si>
    <t>Income</t>
  </si>
  <si>
    <t xml:space="preserve">   Rental Income</t>
  </si>
  <si>
    <t xml:space="preserve">   Sales - Services</t>
  </si>
  <si>
    <t xml:space="preserve">   Sales of Product Income</t>
  </si>
  <si>
    <t xml:space="preserve">   Uncategorised Income</t>
  </si>
  <si>
    <t>Total Income</t>
  </si>
  <si>
    <t>Cost of Sales</t>
  </si>
  <si>
    <t xml:space="preserve">   Cost of sales</t>
  </si>
  <si>
    <t xml:space="preserve">   Freight and delivery - COS</t>
  </si>
  <si>
    <t xml:space="preserve">   Materials - COS</t>
  </si>
  <si>
    <t>Total Cost of Sales</t>
  </si>
  <si>
    <t>Gross Profit</t>
  </si>
  <si>
    <t>Expenses</t>
  </si>
  <si>
    <t xml:space="preserve">   2013 Trailer repairs</t>
  </si>
  <si>
    <t xml:space="preserve">   Advertising Expenses</t>
  </si>
  <si>
    <t xml:space="preserve">   Bank charges</t>
  </si>
  <si>
    <t xml:space="preserve">   Beneficiary Loan 2</t>
  </si>
  <si>
    <t xml:space="preserve">   Charitable Contributions</t>
  </si>
  <si>
    <t xml:space="preserve">   Chemicals/Fertilizers</t>
  </si>
  <si>
    <t xml:space="preserve">   Clearing Account</t>
  </si>
  <si>
    <t xml:space="preserve">   Computer Programs</t>
  </si>
  <si>
    <t xml:space="preserve">   Contractors</t>
  </si>
  <si>
    <t xml:space="preserve">   Equipment</t>
  </si>
  <si>
    <t xml:space="preserve">   Fuel and Oil</t>
  </si>
  <si>
    <t xml:space="preserve">      2004 Toyota Hilux</t>
  </si>
  <si>
    <t xml:space="preserve">      2013 Ford Ranger</t>
  </si>
  <si>
    <t xml:space="preserve">   Total Fuel and Oil</t>
  </si>
  <si>
    <t xml:space="preserve">   Insurance</t>
  </si>
  <si>
    <t xml:space="preserve">   Total Insurance</t>
  </si>
  <si>
    <t xml:space="preserve">   Insurance - Disability</t>
  </si>
  <si>
    <t xml:space="preserve">   Interest expense</t>
  </si>
  <si>
    <t xml:space="preserve">   Legal and professional fees</t>
  </si>
  <si>
    <t xml:space="preserve">   Office expenses</t>
  </si>
  <si>
    <t xml:space="preserve">   Other general and administrative expenses</t>
  </si>
  <si>
    <t xml:space="preserve">   Other selling expenses</t>
  </si>
  <si>
    <t xml:space="preserve">   Payroll Expenses</t>
  </si>
  <si>
    <t xml:space="preserve">   Phone/Fax/Internet/Mobiles</t>
  </si>
  <si>
    <t xml:space="preserve">   Plants</t>
  </si>
  <si>
    <t xml:space="preserve">   Principal Credit</t>
  </si>
  <si>
    <t xml:space="preserve">   Principal Debit</t>
  </si>
  <si>
    <t xml:space="preserve">   Registration</t>
  </si>
  <si>
    <t xml:space="preserve">      Trailer</t>
  </si>
  <si>
    <t xml:space="preserve">   Total Registration</t>
  </si>
  <si>
    <t xml:space="preserve">   Repairs and Maintenance</t>
  </si>
  <si>
    <t xml:space="preserve">   Total Repairs and Maintenance</t>
  </si>
  <si>
    <t xml:space="preserve">   Reticulation</t>
  </si>
  <si>
    <t xml:space="preserve">   Stationery and printing</t>
  </si>
  <si>
    <t xml:space="preserve">   Superannuation (Expense)</t>
  </si>
  <si>
    <t xml:space="preserve">   Suspense</t>
  </si>
  <si>
    <t xml:space="preserve">   Tip Fees</t>
  </si>
  <si>
    <t xml:space="preserve">   Tools</t>
  </si>
  <si>
    <t xml:space="preserve">   Uniforms</t>
  </si>
  <si>
    <t xml:space="preserve">   Utilities</t>
  </si>
  <si>
    <t xml:space="preserve">      Electricity</t>
  </si>
  <si>
    <t xml:space="preserve">   Total Utilities</t>
  </si>
  <si>
    <t xml:space="preserve">   Wage expenses</t>
  </si>
  <si>
    <t xml:space="preserve">   workers compensation</t>
  </si>
  <si>
    <t>Total Expenses</t>
  </si>
  <si>
    <t>Net Earnings</t>
  </si>
  <si>
    <t>Wednesday, Dec 18, 2013 04:25:46 PM WST GMT+8 - Accrual Basis</t>
  </si>
  <si>
    <t>K D Harburn</t>
  </si>
  <si>
    <t>Profit &amp; Loss</t>
  </si>
  <si>
    <t>July 1 - December 18, 2013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</si>
</sst>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A$* #,##0.00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3" fillId="0" borderId="0" xfId="0" applyFont="1" applyAlignment="1">
      <alignment wrapText="1"/>
    </xf>
    <xf numFmtId="4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customWidth="1"/>
  </cols>
  <sheetData>
    <row r="1" spans="1:2" ht="12.75" customHeight="1">
      <c r="A1" s="9" t="s">
        <v>61</v>
      </c>
    </row>
    <row r="2" spans="1:2" ht="12.75" customHeight="1">
      <c r="A2" s="9" t="s">
        <v>62</v>
      </c>
    </row>
    <row r="3" spans="1:2" ht="12.75" customHeight="1">
      <c r="A3" s="10" t="s">
        <v>63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5">
        <f>1960.77</f>
        <v>1960.77</v>
      </c>
    </row>
    <row r="8" spans="1:2" ht="12.75" customHeight="1">
      <c r="A8" s="3" t="s">
        <v>3</v>
      </c>
      <c r="B8" s="5">
        <f>113029</f>
        <v>113029</v>
      </c>
    </row>
    <row r="9" spans="1:2" ht="12.75" customHeight="1">
      <c r="A9" s="3" t="s">
        <v>4</v>
      </c>
      <c r="B9" s="5">
        <f>6545.54</f>
        <v>6545.54</v>
      </c>
    </row>
    <row r="10" spans="1:2" ht="12.75" customHeight="1">
      <c r="A10" s="3" t="s">
        <v>5</v>
      </c>
      <c r="B10" s="5">
        <f>4608.42</f>
        <v>4608.42</v>
      </c>
    </row>
    <row r="11" spans="1:2" ht="12.75" customHeight="1">
      <c r="A11" s="3" t="s">
        <v>6</v>
      </c>
      <c r="B11" s="6">
        <f>(((B7)+(B8))+(B9))+(B10)</f>
        <v>126143.73</v>
      </c>
    </row>
    <row r="12" spans="1:2" ht="12.75" customHeight="1">
      <c r="A12" s="3" t="s">
        <v>7</v>
      </c>
      <c r="B12" s="4"/>
    </row>
    <row r="13" spans="1:2" ht="12.75" customHeight="1">
      <c r="A13" s="3" t="s">
        <v>8</v>
      </c>
      <c r="B13" s="5">
        <f>40</f>
        <v>40</v>
      </c>
    </row>
    <row r="14" spans="1:2" ht="12.75" customHeight="1">
      <c r="A14" s="3" t="s">
        <v>9</v>
      </c>
      <c r="B14" s="5">
        <f>18.18</f>
        <v>18.18</v>
      </c>
    </row>
    <row r="15" spans="1:2" ht="12.75" customHeight="1">
      <c r="A15" s="3" t="s">
        <v>10</v>
      </c>
      <c r="B15" s="5">
        <f>3982.41</f>
        <v>3982.41</v>
      </c>
    </row>
    <row r="16" spans="1:2" ht="12.75" customHeight="1">
      <c r="A16" s="3" t="s">
        <v>11</v>
      </c>
      <c r="B16" s="6">
        <f>((B13)+(B14))+(B15)</f>
        <v>4040.5899999999997</v>
      </c>
    </row>
    <row r="17" spans="1:2" ht="12.75" customHeight="1">
      <c r="A17" s="3" t="s">
        <v>12</v>
      </c>
      <c r="B17" s="6">
        <f>(B11)-(B16)</f>
        <v>122103.14</v>
      </c>
    </row>
    <row r="18" spans="1:2" ht="12.75" customHeight="1">
      <c r="A18" s="3" t="s">
        <v>13</v>
      </c>
      <c r="B18" s="4"/>
    </row>
    <row r="19" spans="1:2" ht="12.75" customHeight="1">
      <c r="A19" s="3" t="s">
        <v>14</v>
      </c>
      <c r="B19" s="5">
        <f>318.18</f>
        <v>318.18</v>
      </c>
    </row>
    <row r="20" spans="1:2" ht="12.75" customHeight="1">
      <c r="A20" s="3" t="s">
        <v>15</v>
      </c>
      <c r="B20" s="5">
        <f>1160</f>
        <v>1160</v>
      </c>
    </row>
    <row r="21" spans="1:2" ht="12.75" customHeight="1">
      <c r="A21" s="3" t="s">
        <v>16</v>
      </c>
      <c r="B21" s="5">
        <f>280.13</f>
        <v>280.13</v>
      </c>
    </row>
    <row r="22" spans="1:2" ht="12.75" customHeight="1">
      <c r="A22" s="3" t="s">
        <v>17</v>
      </c>
      <c r="B22" s="5">
        <f>-13688.62</f>
        <v>-13688.62</v>
      </c>
    </row>
    <row r="23" spans="1:2" ht="12.75" customHeight="1">
      <c r="A23" s="3" t="s">
        <v>18</v>
      </c>
      <c r="B23" s="5">
        <f>527.26</f>
        <v>527.26</v>
      </c>
    </row>
    <row r="24" spans="1:2" ht="12.75" customHeight="1">
      <c r="A24" s="3" t="s">
        <v>19</v>
      </c>
      <c r="B24" s="5">
        <f>637.92</f>
        <v>637.92</v>
      </c>
    </row>
    <row r="25" spans="1:2" ht="12.75" customHeight="1">
      <c r="A25" s="3" t="s">
        <v>20</v>
      </c>
      <c r="B25" s="5">
        <f>-9967.32</f>
        <v>-9967.32</v>
      </c>
    </row>
    <row r="26" spans="1:2" ht="12.75" customHeight="1">
      <c r="A26" s="3" t="s">
        <v>21</v>
      </c>
      <c r="B26" s="5">
        <f>90.9</f>
        <v>90.9</v>
      </c>
    </row>
    <row r="27" spans="1:2" ht="12.75" customHeight="1">
      <c r="A27" s="3" t="s">
        <v>22</v>
      </c>
      <c r="B27" s="5">
        <f>885</f>
        <v>885</v>
      </c>
    </row>
    <row r="28" spans="1:2" ht="12.75" customHeight="1">
      <c r="A28" s="3" t="s">
        <v>23</v>
      </c>
      <c r="B28" s="5">
        <f>848.3</f>
        <v>848.3</v>
      </c>
    </row>
    <row r="29" spans="1:2" ht="12.75" customHeight="1">
      <c r="A29" s="3" t="s">
        <v>24</v>
      </c>
      <c r="B29" s="5">
        <f>2254.97</f>
        <v>2254.97</v>
      </c>
    </row>
    <row r="30" spans="1:2" ht="12.75" customHeight="1">
      <c r="A30" s="3" t="s">
        <v>25</v>
      </c>
      <c r="B30" s="5">
        <f>168.52</f>
        <v>168.52</v>
      </c>
    </row>
    <row r="31" spans="1:2" ht="12.75" customHeight="1">
      <c r="A31" s="3" t="s">
        <v>26</v>
      </c>
      <c r="B31" s="5">
        <f>646.54</f>
        <v>646.54</v>
      </c>
    </row>
    <row r="32" spans="1:2" ht="12.75" customHeight="1">
      <c r="A32" s="3" t="s">
        <v>27</v>
      </c>
      <c r="B32" s="6">
        <f>((B29)+(B30))+(B31)</f>
        <v>3070.0299999999997</v>
      </c>
    </row>
    <row r="33" spans="1:2" ht="12.75" customHeight="1">
      <c r="A33" s="3" t="s">
        <v>28</v>
      </c>
      <c r="B33" s="5">
        <f>935.45</f>
        <v>935.45</v>
      </c>
    </row>
    <row r="34" spans="1:2" ht="12.75" customHeight="1">
      <c r="A34" s="3" t="s">
        <v>25</v>
      </c>
      <c r="B34" s="5">
        <f>716.24</f>
        <v>716.24</v>
      </c>
    </row>
    <row r="35" spans="1:2" ht="12.75" customHeight="1">
      <c r="A35" s="3" t="s">
        <v>29</v>
      </c>
      <c r="B35" s="6">
        <f>(B33)+(B34)</f>
        <v>1651.69</v>
      </c>
    </row>
    <row r="36" spans="1:2" ht="12.75" customHeight="1">
      <c r="A36" s="3" t="s">
        <v>30</v>
      </c>
      <c r="B36" s="5">
        <f>3638.08</f>
        <v>3638.08</v>
      </c>
    </row>
    <row r="37" spans="1:2" ht="12.75" customHeight="1">
      <c r="A37" s="3" t="s">
        <v>31</v>
      </c>
      <c r="B37" s="5">
        <f>1095.09</f>
        <v>1095.09</v>
      </c>
    </row>
    <row r="38" spans="1:2" ht="12.75" customHeight="1">
      <c r="A38" s="3" t="s">
        <v>32</v>
      </c>
      <c r="B38" s="5">
        <f>2920</f>
        <v>2920</v>
      </c>
    </row>
    <row r="39" spans="1:2" ht="12.75" customHeight="1">
      <c r="A39" s="3" t="s">
        <v>33</v>
      </c>
      <c r="B39" s="5">
        <f>312.28</f>
        <v>312.28</v>
      </c>
    </row>
    <row r="40" spans="1:2" ht="12.75" customHeight="1">
      <c r="A40" s="3" t="s">
        <v>34</v>
      </c>
      <c r="B40" s="5">
        <f>57.73</f>
        <v>57.73</v>
      </c>
    </row>
    <row r="41" spans="1:2" ht="12.75" customHeight="1">
      <c r="A41" s="3" t="s">
        <v>35</v>
      </c>
      <c r="B41" s="5">
        <f>114.95</f>
        <v>114.95</v>
      </c>
    </row>
    <row r="42" spans="1:2" ht="12.75" customHeight="1">
      <c r="A42" s="3" t="s">
        <v>36</v>
      </c>
      <c r="B42" s="5">
        <f>348.6</f>
        <v>348.6</v>
      </c>
    </row>
    <row r="43" spans="1:2" ht="12.75" customHeight="1">
      <c r="A43" s="3" t="s">
        <v>37</v>
      </c>
      <c r="B43" s="5">
        <f>2135.68</f>
        <v>2135.68</v>
      </c>
    </row>
    <row r="44" spans="1:2" ht="12.75" customHeight="1">
      <c r="A44" s="3" t="s">
        <v>38</v>
      </c>
      <c r="B44" s="5">
        <f>167.08</f>
        <v>167.08</v>
      </c>
    </row>
    <row r="45" spans="1:2" ht="12.75" customHeight="1">
      <c r="A45" s="3" t="s">
        <v>39</v>
      </c>
      <c r="B45" s="5">
        <f>-3067.4</f>
        <v>-3067.4</v>
      </c>
    </row>
    <row r="46" spans="1:2" ht="12.75" customHeight="1">
      <c r="A46" s="3" t="s">
        <v>40</v>
      </c>
      <c r="B46" s="5">
        <f>5240.11</f>
        <v>5240.11</v>
      </c>
    </row>
    <row r="47" spans="1:2" ht="12.75" customHeight="1">
      <c r="A47" s="3" t="s">
        <v>41</v>
      </c>
      <c r="B47" s="5">
        <f>0</f>
        <v>0</v>
      </c>
    </row>
    <row r="48" spans="1:2" ht="12.75" customHeight="1">
      <c r="A48" s="3" t="s">
        <v>42</v>
      </c>
      <c r="B48" s="5">
        <f>149.68</f>
        <v>149.68</v>
      </c>
    </row>
    <row r="49" spans="1:2" ht="12.75" customHeight="1">
      <c r="A49" s="3" t="s">
        <v>43</v>
      </c>
      <c r="B49" s="6">
        <f>(B47)+(B48)</f>
        <v>149.68</v>
      </c>
    </row>
    <row r="50" spans="1:2" ht="12.75" customHeight="1">
      <c r="A50" s="3" t="s">
        <v>44</v>
      </c>
      <c r="B50" s="5">
        <f>647.81</f>
        <v>647.81</v>
      </c>
    </row>
    <row r="51" spans="1:2" ht="12.75" customHeight="1">
      <c r="A51" s="3" t="s">
        <v>25</v>
      </c>
      <c r="B51" s="5">
        <f>822.73</f>
        <v>822.73</v>
      </c>
    </row>
    <row r="52" spans="1:2" ht="12.75" customHeight="1">
      <c r="A52" s="3" t="s">
        <v>26</v>
      </c>
      <c r="B52" s="5">
        <f>374.73</f>
        <v>374.73</v>
      </c>
    </row>
    <row r="53" spans="1:2" ht="12.75" customHeight="1">
      <c r="A53" s="3" t="s">
        <v>42</v>
      </c>
      <c r="B53" s="5">
        <f>108.18</f>
        <v>108.18</v>
      </c>
    </row>
    <row r="54" spans="1:2" ht="12.75" customHeight="1">
      <c r="A54" s="3" t="s">
        <v>45</v>
      </c>
      <c r="B54" s="6">
        <f>(((B50)+(B51))+(B52))+(B53)</f>
        <v>1953.45</v>
      </c>
    </row>
    <row r="55" spans="1:2" ht="12.75" customHeight="1">
      <c r="A55" s="3" t="s">
        <v>46</v>
      </c>
      <c r="B55" s="5">
        <f>6472.04</f>
        <v>6472.04</v>
      </c>
    </row>
    <row r="56" spans="1:2" ht="12.75" customHeight="1">
      <c r="A56" s="3" t="s">
        <v>47</v>
      </c>
      <c r="B56" s="5">
        <f>16.95</f>
        <v>16.95</v>
      </c>
    </row>
    <row r="57" spans="1:2" ht="12.75" customHeight="1">
      <c r="A57" s="3" t="s">
        <v>48</v>
      </c>
      <c r="B57" s="5">
        <f>1392.56</f>
        <v>1392.56</v>
      </c>
    </row>
    <row r="58" spans="1:2" ht="12.75" customHeight="1">
      <c r="A58" s="3" t="s">
        <v>49</v>
      </c>
      <c r="B58" s="5">
        <f>12604.88</f>
        <v>12604.88</v>
      </c>
    </row>
    <row r="59" spans="1:2" ht="12.75" customHeight="1">
      <c r="A59" s="3" t="s">
        <v>50</v>
      </c>
      <c r="B59" s="5">
        <f>2074.09</f>
        <v>2074.09</v>
      </c>
    </row>
    <row r="60" spans="1:2" ht="12.75" customHeight="1">
      <c r="A60" s="3" t="s">
        <v>51</v>
      </c>
      <c r="B60" s="5">
        <f>204.43</f>
        <v>204.43</v>
      </c>
    </row>
    <row r="61" spans="1:2" ht="12.75" customHeight="1">
      <c r="A61" s="3" t="s">
        <v>52</v>
      </c>
      <c r="B61" s="5">
        <f>354.56</f>
        <v>354.56</v>
      </c>
    </row>
    <row r="62" spans="1:2" ht="12.75" customHeight="1">
      <c r="A62" s="3" t="s">
        <v>53</v>
      </c>
      <c r="B62" s="5">
        <f>0</f>
        <v>0</v>
      </c>
    </row>
    <row r="63" spans="1:2" ht="12.75" customHeight="1">
      <c r="A63" s="3" t="s">
        <v>54</v>
      </c>
      <c r="B63" s="5">
        <f>198.08</f>
        <v>198.08</v>
      </c>
    </row>
    <row r="64" spans="1:2" ht="12.75" customHeight="1">
      <c r="A64" s="3" t="s">
        <v>55</v>
      </c>
      <c r="B64" s="6">
        <f>(B62)+(B63)</f>
        <v>198.08</v>
      </c>
    </row>
    <row r="65" spans="1:2" ht="12.75" customHeight="1">
      <c r="A65" s="3" t="s">
        <v>56</v>
      </c>
      <c r="B65" s="5">
        <f>15054.6</f>
        <v>15054.6</v>
      </c>
    </row>
    <row r="66" spans="1:2" ht="12.75" customHeight="1">
      <c r="A66" s="3" t="s">
        <v>57</v>
      </c>
      <c r="B66" s="5">
        <f>2980</f>
        <v>2980</v>
      </c>
    </row>
    <row r="67" spans="1:2" ht="12.75" customHeight="1">
      <c r="A67" s="3" t="s">
        <v>58</v>
      </c>
      <c r="B67" s="6">
        <f>((((((((((((((((((((((((((((((((((B19)+(B20))+(B21))+(B22))+(B23))+(B24))+(B25))+(B26))+(B27))+(B28))+(B32))+(B35))+(B36))+(B37))+(B38))+(B39))+(B40))+(B41))+(B42))+(B43))+(B44))+(B45))+(B46))+(B49))+(B54))+(B55))+(B56))+(B57))+(B58))+(B59))+(B60))+(B61))+(B64))+(B65))+(B66)</f>
        <v>42230.99</v>
      </c>
    </row>
    <row r="68" spans="1:2" ht="12.75" customHeight="1">
      <c r="A68" s="3" t="s">
        <v>59</v>
      </c>
      <c r="B68" s="7">
        <f>((((B11)+(0))-(B16))-(B67))-(0)</f>
        <v>79872.15</v>
      </c>
    </row>
    <row r="69" spans="1:2" ht="12.75" customHeight="1">
      <c r="A69" s="3"/>
      <c r="B69" s="4"/>
    </row>
    <row r="70" ht="12.75" customHeight="1"/>
    <row r="71" ht="12.75" customHeight="1"/>
    <row r="72" spans="1:2" ht="12.75" customHeight="1">
      <c r="A72" s="8" t="s">
        <v>60</v>
      </c>
    </row>
  </sheetData>
  <mergeCells count="4">
    <mergeCell ref="A72:B72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